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254.254\d\Documenti condivisi\ANDREA\2024\FONDO RISORSE DECENTRATE\2024\"/>
    </mc:Choice>
  </mc:AlternateContent>
  <xr:revisionPtr revIDLastSave="0" documentId="13_ncr:1_{31242E6F-C4DD-4F94-9E88-1CC8486BF34C}" xr6:coauthVersionLast="47" xr6:coauthVersionMax="47" xr10:uidLastSave="{00000000-0000-0000-0000-000000000000}"/>
  <bookViews>
    <workbookView xWindow="2925" yWindow="3285" windowWidth="11715" windowHeight="8115" tabRatio="500" activeTab="1" xr2:uid="{00000000-000D-0000-FFFF-FFFF00000000}"/>
  </bookViews>
  <sheets>
    <sheet name="Costituzione" sheetId="1" r:id="rId1"/>
    <sheet name="Utilizzo" sheetId="2" r:id="rId2"/>
    <sheet name="Dati utili fond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40" i="2" l="1"/>
  <c r="C73" i="1"/>
  <c r="C17" i="2"/>
  <c r="C14" i="2"/>
  <c r="C41" i="2" l="1"/>
  <c r="C69" i="1"/>
  <c r="C40" i="1"/>
  <c r="C30" i="1"/>
  <c r="C22" i="1"/>
  <c r="C17" i="1"/>
  <c r="C9" i="1"/>
  <c r="C23" i="1" s="1"/>
  <c r="C54" i="1" l="1"/>
  <c r="C72" i="1" s="1"/>
  <c r="C75" i="1" s="1"/>
  <c r="D75" i="1"/>
  <c r="C42" i="1"/>
  <c r="C24" i="1"/>
  <c r="C4" i="2" s="1"/>
  <c r="C15" i="2" s="1"/>
  <c r="E24" i="2" s="1"/>
  <c r="C5" i="2" l="1"/>
  <c r="F25" i="2" s="1"/>
  <c r="C44" i="1"/>
  <c r="C55" i="1" s="1"/>
  <c r="C3" i="2" s="1"/>
  <c r="C43" i="2" s="1"/>
</calcChain>
</file>

<file path=xl/sharedStrings.xml><?xml version="1.0" encoding="utf-8"?>
<sst xmlns="http://schemas.openxmlformats.org/spreadsheetml/2006/main" count="214" uniqueCount="167">
  <si>
    <t>Comune di Siapiccia</t>
  </si>
  <si>
    <t>Preventivo</t>
  </si>
  <si>
    <t>2024</t>
  </si>
  <si>
    <t>RISORSE FISSE AVENTI CARATTERE DI CERTEZZA E STABILITÀ</t>
  </si>
  <si>
    <t>Risorse storiche</t>
  </si>
  <si>
    <t>Totale Risorse storiche - Unico importo consolidato art. 67 c. 1 CCNL 22.05.2018 (A)</t>
  </si>
  <si>
    <t>11.643,68</t>
  </si>
  <si>
    <t>Incrementi stabili soggetti al limite</t>
  </si>
  <si>
    <t>Art. 67 c. 2 lett. c) CCNL 2018 - RIA e assegni ad personam</t>
  </si>
  <si>
    <t>0,00</t>
  </si>
  <si>
    <t>Totale incrementi stabili (a)</t>
  </si>
  <si>
    <t>Incrementi con carattere di certezza e stabilità NON soggetti al limite</t>
  </si>
  <si>
    <t>Art. 67 c. 2 lett. b) CCNL 2018 - Rivalutazione delle PEO</t>
  </si>
  <si>
    <t>259,61</t>
  </si>
  <si>
    <t>Art. 67 c. 2 lett. a) CCNL 2018 – Incremento € 83,20 per dipendente, a valere dal 2019</t>
  </si>
  <si>
    <t>416,00</t>
  </si>
  <si>
    <t xml:space="preserve">Art. 79 c. 1 lett. b) CCNL 2022 – Incremento € 84,50 per dipendente, a valere dal 2021 </t>
  </si>
  <si>
    <t>422,50</t>
  </si>
  <si>
    <t>Art. 79 c. 1 lett. d) CCNL 2022 - Rivalutazione delle PEO</t>
  </si>
  <si>
    <t>236,60</t>
  </si>
  <si>
    <t xml:space="preserve">Art. 79 c. 1 bis CCNL 2022 – Differenze stipendiali tra B3 e B1 e tra D3 e D1 </t>
  </si>
  <si>
    <r>
      <rPr>
        <b/>
        <sz val="10"/>
        <rFont val="Tahoma"/>
        <family val="2"/>
      </rPr>
      <t>Totale inc</t>
    </r>
    <r>
      <rPr>
        <b/>
        <sz val="10"/>
        <color rgb="FF000000"/>
        <rFont val="Tahoma"/>
        <family val="2"/>
      </rPr>
      <t>rementi stabili non soggetti al limite (b)</t>
    </r>
  </si>
  <si>
    <t>DECURTAZIONI – a detrarre</t>
  </si>
  <si>
    <t>Decurtazione ATA. Risorse o riduzioni derivanti dal salario accessorio per personale trasferito a seguito del decentramento e delega di funzioni (personale Ata)</t>
  </si>
  <si>
    <t>699,48</t>
  </si>
  <si>
    <t>Art. 19 c. 1  CCNL 1.4.1999 Reinquadramento personale  area di vigilanza e personale della prima e seconda qualifica funzionale</t>
  </si>
  <si>
    <t>Totale decurtazioni parte stabile (c)</t>
  </si>
  <si>
    <t>Totale risorse fisse aventi carattere di certezza e stabilità SOGGETTE al limite (A+a-c)</t>
  </si>
  <si>
    <t>10.944,20</t>
  </si>
  <si>
    <t>I – TOTALE RISORSE FISSE AVENTI CARATTERE DI CERTEZZA E STABILITÀ (A+a+b-c)</t>
  </si>
  <si>
    <t>12.278,91</t>
  </si>
  <si>
    <t xml:space="preserve">RISORSE VARIABILI </t>
  </si>
  <si>
    <t>Risorse variabili sottoposte al limite</t>
  </si>
  <si>
    <t>Totale voci variabili  sottoposte al limite (d)</t>
  </si>
  <si>
    <t>Decurtazioni risorse variabili sottoposte al limite</t>
  </si>
  <si>
    <t>Totale decurtazioni parte variabile sottoposte al limite</t>
  </si>
  <si>
    <t>Risorse variabili NON sottoposte al limite</t>
  </si>
  <si>
    <t>Art. 67 c. 3 lett. c) CCNL 2018 - compensi ISTAT</t>
  </si>
  <si>
    <t>Art. 67 c. 3 lett. c) CCNL 2018 - INCENTIVI PER FUNZIONI TECNICHE</t>
  </si>
  <si>
    <t>15.000,00</t>
  </si>
  <si>
    <t>Art. 79 c. 3 CCNL 2022 – Incremento 0,22 MONTE SALARI 2018 - Incremento da ripartire in maniera proporzionale tra po e “fondo” sulla base degli importi relativi all’anno 2021. RIFERITO ALL'ANNO 2024</t>
  </si>
  <si>
    <t>179,91</t>
  </si>
  <si>
    <t>Art. 80 c. 1 CCNL 2022 - Risparmi Fondo Stabile Anno Precedente</t>
  </si>
  <si>
    <t>Art. 79 c. 2 lett. d) CCNL 2022 - Risparmi Fondo Straordinario Anno Precedente</t>
  </si>
  <si>
    <t>Totale Voci Variabili  NON sottoposte al limite (e)</t>
  </si>
  <si>
    <t>15.179,91</t>
  </si>
  <si>
    <t>II – TOTALE RISORSE VARIABILI (d+e)</t>
  </si>
  <si>
    <t>III - TOTALE RISORSE FONDO PRIMA DELLE DECURTAZIONI (I+II)</t>
  </si>
  <si>
    <t>27.458,82</t>
  </si>
  <si>
    <t>DECURTAZIONI ANNI PRECEDENTI</t>
  </si>
  <si>
    <t>Decurtazioni ai sensi dell'art. 9 c. 2 bis secondo periodo L. 122/2010</t>
  </si>
  <si>
    <t>Decurtazioni totali operate nel 2016 per cessazioni e rispetto limite 2015</t>
  </si>
  <si>
    <t>Decurtazioni operate nel 2016 (cessazione e rispetto limite 2015) -  (g)</t>
  </si>
  <si>
    <t>Decurtazioni per rispetto limite</t>
  </si>
  <si>
    <r>
      <rPr>
        <sz val="10"/>
        <rFont val="Tahoma"/>
        <family val="2"/>
      </rPr>
      <t xml:space="preserve">Decurtazione dovuta per rispetto limite 2016 </t>
    </r>
    <r>
      <rPr>
        <b/>
        <sz val="10"/>
        <rFont val="Tahoma"/>
        <family val="2"/>
      </rPr>
      <t>(h)</t>
    </r>
  </si>
  <si>
    <t>prima f321</t>
  </si>
  <si>
    <r>
      <rPr>
        <b/>
        <sz val="13"/>
        <rFont val="Tahoma"/>
        <family val="2"/>
      </rPr>
      <t xml:space="preserve"> IV – TOTALE RISORSE </t>
    </r>
    <r>
      <rPr>
        <b/>
        <sz val="13"/>
        <color rgb="FF000000"/>
        <rFont val="Tahoma"/>
        <family val="2"/>
      </rPr>
      <t>FONDO SOGGETTO AL LIMITE DOPO LE DECURTAZIONI     (A+a-c+d-f-g-h)</t>
    </r>
  </si>
  <si>
    <t xml:space="preserve"> V – TOTALE FONDO DECURTATO INCLUSE LE SOMME NON SOTTOPOSTE AL LIMITE (IV+e+b)</t>
  </si>
  <si>
    <t>FONDO STRAORDINARIO -  Art. 14 c. 1 CCNL 1.4.1999</t>
  </si>
  <si>
    <t>Fondo straordinario  stanziato</t>
  </si>
  <si>
    <t/>
  </si>
  <si>
    <t>Fondo straordinario  erogato</t>
  </si>
  <si>
    <t>TOTALE SALARIO ACCESSORIO per rispetto tetto art. 23 c. 2 del D.Lgs 75/2017</t>
  </si>
  <si>
    <t>RISORSE ANNO DI RIFERIMENTO: 2016</t>
  </si>
  <si>
    <t>Fondo complessivo risorse decentrate soggette al limite</t>
  </si>
  <si>
    <t>15.590,50</t>
  </si>
  <si>
    <t>Indennità di Posizione e risultato PO</t>
  </si>
  <si>
    <t>11.878,40</t>
  </si>
  <si>
    <t>Fondo Straordinario 2016</t>
  </si>
  <si>
    <t>TOTALE TRATTAMENTO ACCESSORIO SOGGETTO AL LIMITE ART. 23 C. 2 D.LGS 75/2017</t>
  </si>
  <si>
    <t>RISORSE ANNO DI RIFERIMENTO: 2024</t>
  </si>
  <si>
    <t>Indennità di Posizione e risultato DIRIGENTI anno corrente</t>
  </si>
  <si>
    <t>311,29</t>
  </si>
  <si>
    <t>VERIFICA RISPETTO ART. 8 COMMA 3 DL 13/2023 - Incremento, oltre il limite 2016, della componente variabile dei fondi per la contrattazione integrativa 
Massimo 5% della componente stabile del fondo certificato nel 2016</t>
  </si>
  <si>
    <t>OK</t>
  </si>
  <si>
    <r>
      <rPr>
        <b/>
        <sz val="10"/>
        <color rgb="FFFF3333"/>
        <rFont val="Tahoma"/>
        <family val="2"/>
      </rPr>
      <t>Attenzione:</t>
    </r>
    <r>
      <rPr>
        <sz val="10"/>
        <color rgb="FFFF3333"/>
        <rFont val="Tahoma"/>
        <family val="2"/>
      </rPr>
      <t xml:space="preserve"> si consiglia di NON effettuare modifiche su questo file, ma di operare direttamente sul sistema DA+Te x Fondo. Eventuali interventi apportati su questo documento, NON garantiranno l'aggiornamento automatico delle formule e dei risultati.</t>
    </r>
  </si>
  <si>
    <t>UTILIZZO FONDO</t>
  </si>
  <si>
    <t xml:space="preserve"> V- TOTALE FONDO DECURTATO INCLUSE LE SOMME NON SOTTOPOSTE AL LIMITE (B+C)</t>
  </si>
  <si>
    <t>TOTALE RISORSE FISSE AVENTI CARATTERE DI CERTEZZA DOPO LE DECURTAZIONI (B)</t>
  </si>
  <si>
    <t>TOTALE RISORSE VARIABILI TOLTE LE DECURTAZIONI INCLUSE LE SOMME NON SOTTOPOSTE A BLOCCO ( C)</t>
  </si>
  <si>
    <t>UTILIZZO FONDO PARTE STABILE</t>
  </si>
  <si>
    <t>PREVENTIVO</t>
  </si>
  <si>
    <t>CONSUNTIVO</t>
  </si>
  <si>
    <r>
      <rPr>
        <b/>
        <sz val="10"/>
        <rFont val="Tahoma"/>
        <family val="2"/>
      </rPr>
      <t>Progressioni economiche STORICHE</t>
    </r>
    <r>
      <rPr>
        <sz val="10"/>
        <rFont val="Tahoma"/>
        <family val="2"/>
      </rPr>
      <t xml:space="preserve">                           </t>
    </r>
  </si>
  <si>
    <t>9.193,64</t>
  </si>
  <si>
    <r>
      <rPr>
        <b/>
        <sz val="10"/>
        <rFont val="Tahoma"/>
        <family val="2"/>
      </rPr>
      <t>Indennità di comparto</t>
    </r>
    <r>
      <rPr>
        <sz val="10"/>
        <rFont val="Tahoma"/>
        <family val="2"/>
      </rPr>
      <t xml:space="preserve"> art. 33 CCNL 22.01.04, quota a carico fondo</t>
    </r>
  </si>
  <si>
    <t>2.751,12</t>
  </si>
  <si>
    <t>Totale utilizzo risorse stabili (D)</t>
  </si>
  <si>
    <t>SOMME STABILI ANCORA DISPONIBILI ALLA CONTRATTAZIONE (E=B-D)</t>
  </si>
  <si>
    <t>Totale utilizzo progressioni</t>
  </si>
  <si>
    <r>
      <rPr>
        <b/>
        <sz val="14"/>
        <rFont val="Tahoma"/>
        <family val="2"/>
      </rPr>
      <t>UTILIZZO FONDO RISORSE VINCOLATE (</t>
    </r>
    <r>
      <rPr>
        <b/>
        <sz val="12"/>
        <rFont val="Tahoma"/>
        <family val="2"/>
      </rPr>
      <t>Art. 80 c. 2 lett. g) CCNL 2018</t>
    </r>
    <r>
      <rPr>
        <b/>
        <sz val="14"/>
        <rFont val="Tahoma"/>
        <family val="2"/>
      </rPr>
      <t>)</t>
    </r>
  </si>
  <si>
    <t>Art. 80 c. 2 lett. g) CCNL 2022 - INCENTIVI PER FUNZIONI TECNICHE</t>
  </si>
  <si>
    <t>Totale utilizzo risorse vincolate (F)</t>
  </si>
  <si>
    <t>SOMME VARIABILI ANCORA DISPONIBILI ALLA CONTRATTAZIONE (G=C-F)</t>
  </si>
  <si>
    <t>DESTINAZIONI REGOLATE IN SEDE DI CONTRATTAZIONE INTEGRATIVA</t>
  </si>
  <si>
    <t>DI CUI FINANZIATE DA PARTE STABILE</t>
  </si>
  <si>
    <t>DI CUI FINANZIATE DA PARTE VARIABILE</t>
  </si>
  <si>
    <t>Totale utilizzo altre indennità (H)</t>
  </si>
  <si>
    <t>INSERIRE A MANO LA FORMULA  UGUALE ALLA SOMMA DELLE DESTINAZIONI REGOLATE IN SEDE DI CONTRATTAZIONE INTEGRATIVA FINANZIATE DA PARTE STABILE</t>
  </si>
  <si>
    <t>INSERIRE A MANO LA FORMULA  UGUALE ALLA SOMMA DELLE DESTINAZIONI REGOLATE IN SEDE DI CONTRATTAZIONE INTEGRATIVA FINANZIATE DA PARTE VARIABILE</t>
  </si>
  <si>
    <t>VI - TOTALE GENERALE UTILIZZO (D+F+H)</t>
  </si>
  <si>
    <t>INSERIRE A MANO LA FORMULA = D + LA SOMMA DELLE DESTINAZIONI REGOLATE IN SEDE DI CONTRATTAZIONE INTEGRATIVA FINANZIATE DA PARTE STABILE</t>
  </si>
  <si>
    <t>INSERIRE A MANO LA FORMULA = F + LA SOMMA DELLE DESTINAZIONI REGOLATE IN SEDE DI CONTRATTAZIONE INTEGRATIVA FINANZIATE DA PARTE VARIABILE</t>
  </si>
  <si>
    <t>VII- RISORSE ANCORA DISPONIBILI A SEGUITO DI UTILIZZO (V-VI)</t>
  </si>
  <si>
    <t>INSERIRE A MANO LA FORMULA  = E – LA SOMMA DELLE DESTINAZIONI REGOLATE IN SEDE DI CONTRATTAZIONE INTEGRATIVA FINANZIATE DA PARTE STABILE</t>
  </si>
  <si>
    <t>INSERIRE A MANO LA FORMULA  = G – LA SOMMA DELLE DESTINAZIONI REGOLATE IN SEDE DI CONTRATTAZIONE INTEGRATIVA FINANZIATE DA PARTE VARIABILE</t>
  </si>
  <si>
    <r>
      <rPr>
        <b/>
        <sz val="12"/>
        <color rgb="FF000000"/>
        <rFont val="Tahoma"/>
        <family val="2"/>
      </rPr>
      <t xml:space="preserve">VERIFICA RISPETTO ART. 80 COMMA 3 CCNL 2022
</t>
    </r>
    <r>
      <rPr>
        <b/>
        <sz val="10"/>
        <color rgb="FF000000"/>
        <rFont val="Tahoma"/>
        <family val="2"/>
      </rPr>
      <t xml:space="preserve">La contrattazione integrativa destina ai trattamenti economici di cui al comma 2, lettere a), b), c), d), e), f), la parte prevalente delle risorse di cui all’art. 79, comma 2 (Fondo risorse decentrate) del presente CCNL, ove stanziate, con esclusione delle lettere c), f), g), del comma 3 dell’art. 67 del CCNL 21.05.2018 e, specificamente, alla performance individuale almeno il 30% delle citate risorse di cui al comma 2. </t>
    </r>
  </si>
  <si>
    <t xml:space="preserve">INFORMAZIONI UTILI PER CALCOLARE LE DECURTAZIONI </t>
  </si>
  <si>
    <t>ANNO 2016</t>
  </si>
  <si>
    <t>FONDO STABILE 2016</t>
  </si>
  <si>
    <t>FONDO VARIABILE 2016 sottoposto al limite</t>
  </si>
  <si>
    <t>3.946,82</t>
  </si>
  <si>
    <t>Decurtazioni parte stabile ai sensi dell'art. 9 C. 2 bis secondo periodo L. 122/2010 (decurtazione operata nel 2014)</t>
  </si>
  <si>
    <t>Decurtazioni parte variabile ai sensi dell'art. 9 C. 2 bis secondo periodo L. 122/2010 (decurtazione operata nel 2014)</t>
  </si>
  <si>
    <t>Decurtazioni PARTE STABILE operate nel 2016 per cessazioni e rispetto limite 2015</t>
  </si>
  <si>
    <t>Decurtazioni PARTE variabile operate nel 2016 per cessazioni e rispetto limite 2015</t>
  </si>
  <si>
    <t>% di decurtazione per rispetto limite 2016 da imputare sulle risorse stabili</t>
  </si>
  <si>
    <t>100,00</t>
  </si>
  <si>
    <t>% di decurtazione per rispetto limite 2016 da imputare sulle risorse variabili</t>
  </si>
  <si>
    <t>N. Dipendenti al 31.12.2018</t>
  </si>
  <si>
    <t>4,50</t>
  </si>
  <si>
    <t>N. Dipendenti in servizio nell'anno</t>
  </si>
  <si>
    <t xml:space="preserve"> Art. 33 c. 2 DL 34/2019 - Quota di incremento valore medio procapite del trattamento accessorio rispetto al 2018 (Complessiva: fondo risorse decentrate e fondo PO)</t>
  </si>
  <si>
    <t>DI SEGUITO VENGONO RIPORTATI I VALORI TEORICI DEL FONDO 2016 ADEGUATI IN CASO DI “TRAVASO” TRA FONDO STRAORDINARIO/FONDO P.O. E FONDO PRODUTTIVITA'</t>
  </si>
  <si>
    <r>
      <rPr>
        <sz val="16"/>
        <color rgb="FF000000"/>
        <rFont val="Arial"/>
        <family val="2"/>
      </rPr>
      <t xml:space="preserve">TOTALE FONDO STABILE 2016 DOPO LE DECURTAZIONI OPERATE NEL PERIODO 2011/2014  E NEL 2016 </t>
    </r>
    <r>
      <rPr>
        <b/>
        <sz val="16"/>
        <color rgb="FF000000"/>
        <rFont val="Arial"/>
        <family val="2"/>
      </rPr>
      <t>E ADEGUATO AL DL 34/2019</t>
    </r>
  </si>
  <si>
    <t>TOTALE FONDO STABILE 2016 DOPO LE DECURTAZIONI OPERATE NEL PERIODO 2011/2014  E NEL 2016 E ADEGUATO AL DL 34/2019  E incrementi TAGLIANDO FONDO STRAORDINARIO  garantendo il rispetto del limite complessivo del salario accessorio E decurtazione TAGLIANDO FONDO TRATTAMENTO ACCESSORIO A FAVORE DEL FONDO EQ</t>
  </si>
  <si>
    <r>
      <rPr>
        <sz val="16"/>
        <color rgb="FF000000"/>
        <rFont val="Arial"/>
        <family val="2"/>
      </rPr>
      <t xml:space="preserve">TOTALE FONDO VARIABILE 2016 sottoposto al limite DOPO LE DECURTAZIONI OPERATE NEL PERIODO 2011/2014  E NEL 2016 </t>
    </r>
    <r>
      <rPr>
        <b/>
        <sz val="16"/>
        <color rgb="FF000000"/>
        <rFont val="Arial"/>
        <family val="2"/>
      </rPr>
      <t>E ADEGUATO AL DL 34/2019</t>
    </r>
  </si>
  <si>
    <r>
      <rPr>
        <sz val="16"/>
        <color rgb="FF000000"/>
        <rFont val="Arial"/>
        <family val="2"/>
      </rPr>
      <t xml:space="preserve">TOTALE FONDO VARIABILE 2016 sottoposto al limite DOPO LE DECURTAZIONI OPERATE NEL PERIODO 2011/2014  E NEL 2016 </t>
    </r>
    <r>
      <rPr>
        <b/>
        <sz val="16"/>
        <color rgb="FF000000"/>
        <rFont val="Arial"/>
        <family val="2"/>
      </rPr>
      <t>E ADEGUATO AL DL 34/2019 E INCREMENTI TAGLIANDO EQ  garantendo il rispetto del limite complessivo del salario accessorio</t>
    </r>
  </si>
  <si>
    <t>TOTALE FONDO 2016 DECURTATO PER RISPETTO LIMITE E ADEGUATO AL DL 34/2019</t>
  </si>
  <si>
    <t>TOTALE FONDO 2016 DECURTATO PER RISPETTO LIMITE E ADEGUATO AL DL 34/2019 E incrementi TAGLIANDO FONDO STRAORDINARIO e/o EQ  garantendo il rispetto del limite complessivo del salario accessorio E decurtazione TAGLIANDO FONDO TRATTAMENTO ACCESSORIO A FAVORE DEL FONDO EQ</t>
  </si>
  <si>
    <t>ANNO CORRENTE</t>
  </si>
  <si>
    <t xml:space="preserve">TOTALE RISORSE FISSE DELL'ANNO AVENTI CARATTERE DI CERTEZZA DOPO LE DECURTAZIONI OPERATE NEL PERIODO 2011/2014 E NEL 2016 </t>
  </si>
  <si>
    <t xml:space="preserve">TOTALE RISORSE VARIABILI DOPO LE DECURTAZIONI OPERATE NEL PERIODO 2011/2014 E NEL 2016 </t>
  </si>
  <si>
    <t xml:space="preserve">TOTALE FONDO DELL'ANNO  PER RISPETTO LIMITE 2016 </t>
  </si>
  <si>
    <t>DECURTAZIONE DOVUTA SULLE RISORSE FISSE AVENTI CARATTERE DI CERTEZZA PER RISPETTO LIMITE</t>
  </si>
  <si>
    <t>DECURTAZIONE DOVUTA SULLE RISORSE VARIABILI PER RISPETTO LIMITE</t>
  </si>
  <si>
    <t>TOTALE RISORSE FISSE AVENTI CARATTERE DI CERTEZZA E STABILITÀ DOPO LA DECURTAZIONE PER RISPETTO LIMITE</t>
  </si>
  <si>
    <t xml:space="preserve">TOTALE VOCI VARIABILI DOPO LA DECURTAZIONE PER RISPETTO LIMITE </t>
  </si>
  <si>
    <t>TOTALE RISORSE FONDO DECURTATO PER RISPETTO LIMITE E ADEGUATO AL DL 34/2019</t>
  </si>
  <si>
    <t>TOTALE FONDO DECURTATO E ADEGUATO AL DL 34/2019, INCLUSE LE SOMME NON SOTTOPOSTE AL LIMITE</t>
  </si>
  <si>
    <t xml:space="preserve">TOTALE RISORSE STABILI TOLTE LE DECURTAZIONI INCLUSE LE SOMME NON SOTTOPOSTE A BLOCCO </t>
  </si>
  <si>
    <t xml:space="preserve">TOTALE RISORSE VARIABILI TOLTE LE DECURTAZIONI INCLUSE LE SOMME NON SOTTOPOSTE A BLOCCO </t>
  </si>
  <si>
    <r>
      <rPr>
        <sz val="12"/>
        <rFont val="Tahoma"/>
        <family val="2"/>
      </rPr>
      <t xml:space="preserve"> Quota integrazione </t>
    </r>
    <r>
      <rPr>
        <sz val="12"/>
        <color rgb="FF000000"/>
        <rFont val="Tahoma"/>
        <family val="2"/>
      </rPr>
      <t>EQ</t>
    </r>
    <r>
      <rPr>
        <sz val="12"/>
        <rFont val="Tahoma"/>
        <family val="2"/>
      </rPr>
      <t xml:space="preserve"> finanziate dalla rinuncia delle capacità assunzionali (Incremento Art. 11-bis comma 2 D.L. 135/2018)  </t>
    </r>
    <r>
      <rPr>
        <sz val="12"/>
        <rFont val="Arial"/>
        <family val="2"/>
      </rPr>
      <t xml:space="preserve">e </t>
    </r>
    <r>
      <rPr>
        <sz val="12"/>
        <color rgb="FF000000"/>
        <rFont val="Tahoma"/>
        <family val="2"/>
      </rPr>
      <t>Quota integrazione EQ finanziate Art. 79 c. 3 CCNL 2022 – Incremento 0,22 MONTE SALARI 2018</t>
    </r>
  </si>
  <si>
    <r>
      <t>Decurtazione incarichi di Posizione Organizzativa (Enti senza DIRIGENZA).</t>
    </r>
    <r>
      <rPr>
        <sz val="10"/>
        <rFont val="Tahoma"/>
        <family val="2"/>
      </rPr>
      <t xml:space="preserve"> Quota media procapite della parte stabile al netto delll'utilizzo stabile 2023, dato calcoloato con metodo per art. 33 DL 24/2019</t>
    </r>
  </si>
  <si>
    <r>
      <rPr>
        <b/>
        <sz val="10"/>
        <color rgb="FF000000"/>
        <rFont val="Tahoma"/>
        <family val="2"/>
      </rPr>
      <t xml:space="preserve">Premi collegati alla performance organizzativa </t>
    </r>
    <r>
      <rPr>
        <sz val="10"/>
        <color rgb="FF000000"/>
        <rFont val="Tahoma"/>
        <family val="2"/>
      </rPr>
      <t>– Obiettivi finanziati da risorse Art. 79 c. 2 lett. c) CCNL 2022 per potenziamento dei servizi di controllo finalizzati alla sicurezza urbana e stradale Art. 98 CCNL 2022</t>
    </r>
  </si>
  <si>
    <r>
      <t xml:space="preserve">Premi collegati alla performance organizzativa – </t>
    </r>
    <r>
      <rPr>
        <sz val="10"/>
        <rFont val="Tahoma"/>
        <family val="2"/>
      </rPr>
      <t xml:space="preserve">Compensi per </t>
    </r>
    <r>
      <rPr>
        <b/>
        <sz val="10"/>
        <rFont val="Tahoma"/>
        <family val="2"/>
      </rPr>
      <t>sponsorizzazioni</t>
    </r>
    <r>
      <rPr>
        <sz val="10"/>
        <rFont val="Tahoma"/>
        <family val="2"/>
      </rPr>
      <t xml:space="preserve"> Art. 67 c. 3 lett. a) CCNL 2018</t>
    </r>
    <r>
      <rPr>
        <b/>
        <sz val="10"/>
        <rFont val="Tahoma"/>
        <family val="2"/>
      </rPr>
      <t xml:space="preserve"> - MATRIMONI</t>
    </r>
  </si>
  <si>
    <r>
      <rPr>
        <b/>
        <sz val="10"/>
        <rFont val="Tahoma"/>
        <family val="2"/>
      </rPr>
      <t>Turno</t>
    </r>
    <r>
      <rPr>
        <sz val="10"/>
        <rFont val="Tahoma"/>
        <family val="2"/>
      </rPr>
      <t xml:space="preserve"> - art. 23 CCNL 2018                                  </t>
    </r>
  </si>
  <si>
    <r>
      <rPr>
        <sz val="10"/>
        <rFont val="Tahoma"/>
        <family val="2"/>
      </rPr>
      <t>Indennità di</t>
    </r>
    <r>
      <rPr>
        <b/>
        <sz val="10"/>
        <rFont val="Tahoma"/>
        <family val="2"/>
      </rPr>
      <t xml:space="preserve"> servizio esterno</t>
    </r>
    <r>
      <rPr>
        <sz val="10"/>
        <rFont val="Tahoma"/>
        <family val="2"/>
      </rPr>
      <t xml:space="preserve"> – art. 56 quinquies CCNL 2018 (Vigilanza)</t>
    </r>
  </si>
  <si>
    <r>
      <rPr>
        <sz val="10"/>
        <rFont val="Tahoma"/>
        <family val="2"/>
      </rPr>
      <t xml:space="preserve">Indennità di </t>
    </r>
    <r>
      <rPr>
        <b/>
        <sz val="10"/>
        <rFont val="Tahoma"/>
        <family val="2"/>
      </rPr>
      <t>funzione</t>
    </r>
    <r>
      <rPr>
        <sz val="10"/>
        <rFont val="Tahoma"/>
        <family val="2"/>
      </rPr>
      <t xml:space="preserve"> – Art. 56 sexies CCNL 2018 (Vigilanza)</t>
    </r>
  </si>
  <si>
    <r>
      <rPr>
        <sz val="10"/>
        <rFont val="Tahoma"/>
        <family val="2"/>
      </rPr>
      <t>Indennità di</t>
    </r>
    <r>
      <rPr>
        <b/>
        <sz val="10"/>
        <rFont val="Tahoma"/>
        <family val="2"/>
      </rPr>
      <t xml:space="preserve"> Reperibilità </t>
    </r>
    <r>
      <rPr>
        <sz val="10"/>
        <rFont val="Tahoma"/>
        <family val="2"/>
      </rPr>
      <t>art. 24 CCNL 2018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specificatamente contrattata nel CCDI dell'anno</t>
    </r>
  </si>
  <si>
    <r>
      <rPr>
        <sz val="10"/>
        <rFont val="Tahoma"/>
        <family val="2"/>
      </rPr>
      <t xml:space="preserve">Art. 68 c. 2 lett. d) CCNL 2018 - </t>
    </r>
    <r>
      <rPr>
        <b/>
        <sz val="10"/>
        <rFont val="Tahoma"/>
        <family val="2"/>
      </rPr>
      <t xml:space="preserve">Compenso per prestazione lavorativa giorno di riposo previsto </t>
    </r>
    <r>
      <rPr>
        <sz val="10"/>
        <rFont val="Tahoma"/>
        <family val="2"/>
      </rPr>
      <t>dall'art. 24 comma 1 CCNL 14.9.2000</t>
    </r>
    <r>
      <rPr>
        <b/>
        <sz val="10"/>
        <rFont val="Tahoma"/>
        <family val="2"/>
      </rPr>
      <t xml:space="preserve">, </t>
    </r>
    <r>
      <rPr>
        <sz val="10"/>
        <rFont val="Tahoma"/>
        <family val="2"/>
      </rPr>
      <t>per il personale che presta attività lavorativa nel giorno destinato al riposo settimanale  contrattate nel CCDI dell'anno</t>
    </r>
  </si>
  <si>
    <r>
      <rPr>
        <b/>
        <sz val="10"/>
        <rFont val="Tahoma"/>
        <family val="2"/>
      </rPr>
      <t xml:space="preserve">Premi collegati alla performance organizzativa </t>
    </r>
    <r>
      <rPr>
        <sz val="10"/>
        <rFont val="Tahoma"/>
        <family val="2"/>
      </rPr>
      <t>– art. 68 c. 2 lett. a) CCNL 2018</t>
    </r>
  </si>
  <si>
    <r>
      <rPr>
        <sz val="10"/>
        <rFont val="Tahoma"/>
        <family val="2"/>
      </rPr>
      <t xml:space="preserve">Premi collegati alla </t>
    </r>
    <r>
      <rPr>
        <b/>
        <sz val="10"/>
        <rFont val="Tahoma"/>
        <family val="2"/>
      </rPr>
      <t xml:space="preserve">performance individuale </t>
    </r>
    <r>
      <rPr>
        <sz val="10"/>
        <rFont val="Tahoma"/>
        <family val="2"/>
      </rPr>
      <t>- art. 68 c. 2 lett. b) CCNL 2018 contrattate nel CCDI dell'anno</t>
    </r>
  </si>
  <si>
    <t>Nuovi differenziali contrattate nell'anno</t>
  </si>
  <si>
    <r>
      <t xml:space="preserve">Decurtazioni operate nel 2014 (cessazione e rispetto limite - periodo 2011/2014) - </t>
    </r>
    <r>
      <rPr>
        <b/>
        <sz val="11"/>
        <color rgb="FF000000"/>
        <rFont val="Calibri"/>
        <family val="2"/>
      </rPr>
      <t xml:space="preserve"> (f)</t>
    </r>
  </si>
  <si>
    <t>Indennità dirisultato Segretaroi 2016 (importo previsto in bilancio per il 2016 per Convenzione con Comune di Nureci e Assolo Del. CC n.1 del 1.2.2016)</t>
  </si>
  <si>
    <t>TOTALE TRATTAMENTO ACCESSORIO SOGGETTO AL LIMITE ART. 23 C. 2 D.LGS 75/2017 COMPRESO Quota integrazione EQ finanziate dalla Art. 79 c. 3 CCNL 2022</t>
  </si>
  <si>
    <t xml:space="preserve"> Quota integrazione EQ finanziate dall' Art. 79 c. 3 CCNL 2022 – Incremento 0,22 MONTE SALARI 2018</t>
  </si>
  <si>
    <t>RISPETTO DEL LIMITE TRATTAMENTO ACCESSORIO COMPRESO Quota integrazione EQ finanziate dalla quot Art. 79 c. 3 CCNL 2022</t>
  </si>
  <si>
    <t>ok</t>
  </si>
  <si>
    <t>Art. 67 c. 3 lett. c) CCNL 2018 - Legge Regionale (importo di 3.000,00 inserita negli anni precedenti)</t>
  </si>
  <si>
    <t>Indennità di Posizione e risultato EQ anno corrente COMPRESO Quota integrazione PO finanziate dalla Quota aArt. 79 c. 3 CCNL 2022 (quota Ind. Posizione per 3 PO 5164,51*2+5164,51*50% +20% + risultato 15% + quota 0,22% pari a € 131,38)</t>
  </si>
  <si>
    <t>Art. 79 c. 2 lett. b) CCNL 2022 - integrazione 1,2% (quota inserita anni precedenti € 946,82 nserita negli anni precedenti NON confermata per garantire rispetto del limite)</t>
  </si>
  <si>
    <t>Art. 8 c. 3 DL 13/2023 – Incremento per soggetti attuatori e gestori di Fondi PNNR - per mancato rispetto del punto 4.2 del piano degli indicatori e dei risultati di bilancio è superiore all’8% e, per la precisione, pari al 10,89%.</t>
  </si>
  <si>
    <r>
      <t xml:space="preserve">Indennità </t>
    </r>
    <r>
      <rPr>
        <b/>
        <sz val="10"/>
        <rFont val="Tahoma"/>
        <family val="2"/>
      </rPr>
      <t xml:space="preserve">condizioni di lavoro </t>
    </r>
    <r>
      <rPr>
        <sz val="10"/>
        <rFont val="Tahoma"/>
        <family val="2"/>
      </rPr>
      <t>Art. 70 bis CCNL 2018 (Maneggio valori, attività disagiate e esposte a rischi) - Indennità maneggio valori (art. 20 CCDI 2023/2025) da corrispondere per l'esercizio delle mansioni di economo comunale: € 1,00 giornaliere per 200 giorni di effettivo esercizio</t>
    </r>
  </si>
  <si>
    <r>
      <t>Indennità</t>
    </r>
    <r>
      <rPr>
        <b/>
        <sz val="10"/>
        <rFont val="Tahoma"/>
        <family val="2"/>
      </rPr>
      <t xml:space="preserve"> Specifiche Responsabilità </t>
    </r>
    <r>
      <rPr>
        <sz val="10"/>
        <rFont val="Tahoma"/>
        <family val="2"/>
      </rPr>
      <t>art. 70 quinquies c. 2 CCNL 2018 (ex art. 17 lett. i) -  Ufficiale d’Anagrafe e Stato Civile – dipendente 1 p.time</t>
    </r>
  </si>
  <si>
    <r>
      <t xml:space="preserve">Indennità </t>
    </r>
    <r>
      <rPr>
        <b/>
        <sz val="10"/>
        <rFont val="Tahoma"/>
        <family val="2"/>
      </rPr>
      <t xml:space="preserve">Specifiche Responsabilità </t>
    </r>
    <r>
      <rPr>
        <sz val="10"/>
        <rFont val="Tahoma"/>
        <family val="2"/>
      </rPr>
      <t>art. 70 quinquies c. 1 CCNL 2018 (ex art. 17 lett. f) - La misura della indennità di cui trattasi è determinata nel rispetto delle previsioni contenute nel CCDI per il triennio 2023/2025 all’Art. 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</si>
</sst>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410]\ #,##0.00;[Red]\-[$€-410]\ #,##0.00"/>
    <numFmt numFmtId="165" formatCode="* #,##0\ ;* #,##0\ ;* &quot;- &quot;;@\ "/>
    <numFmt numFmtId="166" formatCode="#,##0.00\ ;\-#,##0.00\ "/>
    <numFmt numFmtId="167" formatCode="#,##0.00_ ;\-#,##0.00\ "/>
  </numFmts>
  <fonts count="34" x14ac:knownFonts="1">
    <font>
      <sz val="10"/>
      <name val="Arial"/>
      <family val="2"/>
    </font>
    <font>
      <u/>
      <sz val="10"/>
      <name val="Mang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Mangal"/>
      <family val="2"/>
    </font>
    <font>
      <b/>
      <sz val="13"/>
      <name val="Tahoma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rgb="FFFF3333"/>
      <name val="Tahoma"/>
      <family val="2"/>
    </font>
    <font>
      <sz val="10"/>
      <color rgb="FFFFFFFF"/>
      <name val="Tahoma"/>
      <family val="2"/>
    </font>
    <font>
      <sz val="13"/>
      <name val="Tahoma"/>
      <family val="2"/>
    </font>
    <font>
      <b/>
      <sz val="13"/>
      <color rgb="FF000000"/>
      <name val="Tahoma"/>
      <family val="2"/>
    </font>
    <font>
      <b/>
      <sz val="16"/>
      <name val="Arial"/>
      <family val="2"/>
    </font>
    <font>
      <sz val="12"/>
      <color rgb="FF000000"/>
      <name val="Tahoma"/>
      <family val="2"/>
    </font>
    <font>
      <b/>
      <sz val="12"/>
      <color rgb="FFFF0000"/>
      <name val="Tahoma"/>
      <family val="2"/>
    </font>
    <font>
      <b/>
      <sz val="12"/>
      <color rgb="FF000000"/>
      <name val="Tahoma"/>
      <family val="2"/>
    </font>
    <font>
      <b/>
      <sz val="10"/>
      <color rgb="FFFF3333"/>
      <name val="Tahoma"/>
      <family val="2"/>
    </font>
    <font>
      <sz val="10"/>
      <color rgb="FFFF3333"/>
      <name val="Arial"/>
      <family val="2"/>
    </font>
    <font>
      <b/>
      <sz val="8"/>
      <name val="Tahoma"/>
      <family val="2"/>
    </font>
    <font>
      <b/>
      <sz val="10"/>
      <name val="Arial"/>
      <family val="2"/>
    </font>
    <font>
      <sz val="16"/>
      <name val="Arial"/>
      <family val="2"/>
    </font>
    <font>
      <sz val="12"/>
      <name val="Tahoma"/>
      <family val="2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E6E6FF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E6E6FF"/>
      </patternFill>
    </fill>
    <fill>
      <patternFill patternType="solid">
        <fgColor rgb="FFCCFFFF"/>
        <bgColor rgb="FFCCFFCC"/>
      </patternFill>
    </fill>
    <fill>
      <patternFill patternType="solid">
        <fgColor rgb="FF99FFCC"/>
        <bgColor rgb="FFCCFFCC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5" fontId="9" fillId="0" borderId="0" applyBorder="0" applyAlignment="0" applyProtection="0"/>
    <xf numFmtId="164" fontId="1" fillId="0" borderId="0" applyBorder="0" applyAlignment="0" applyProtection="0"/>
  </cellStyleXfs>
  <cellXfs count="112">
    <xf numFmtId="0" fontId="0" fillId="0" borderId="0" xfId="0"/>
    <xf numFmtId="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wrapText="1"/>
    </xf>
    <xf numFmtId="4" fontId="6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3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>
      <alignment horizontal="left" vertical="center" wrapText="1"/>
    </xf>
    <xf numFmtId="166" fontId="4" fillId="0" borderId="1" xfId="1" applyNumberFormat="1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6" fontId="4" fillId="0" borderId="3" xfId="1" applyNumberFormat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10" fillId="4" borderId="1" xfId="0" applyFont="1" applyFill="1" applyBorder="1" applyAlignment="1">
      <alignment horizontal="center" vertical="center" wrapText="1"/>
    </xf>
    <xf numFmtId="166" fontId="10" fillId="4" borderId="1" xfId="1" applyNumberFormat="1" applyFont="1" applyFill="1" applyBorder="1" applyAlignment="1" applyProtection="1">
      <alignment horizontal="center" vertical="center"/>
    </xf>
    <xf numFmtId="0" fontId="2" fillId="0" borderId="5" xfId="0" applyFont="1" applyBorder="1"/>
    <xf numFmtId="4" fontId="4" fillId="0" borderId="6" xfId="0" applyNumberFormat="1" applyFont="1" applyBorder="1" applyAlignment="1">
      <alignment horizontal="center" vertical="center"/>
    </xf>
    <xf numFmtId="0" fontId="2" fillId="0" borderId="7" xfId="0" applyFont="1" applyBorder="1"/>
    <xf numFmtId="4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/>
    <xf numFmtId="4" fontId="4" fillId="0" borderId="0" xfId="1" applyNumberFormat="1" applyFont="1" applyBorder="1" applyAlignment="1" applyProtection="1">
      <alignment horizontal="center" vertical="center"/>
    </xf>
    <xf numFmtId="0" fontId="2" fillId="3" borderId="5" xfId="0" applyFont="1" applyFill="1" applyBorder="1"/>
    <xf numFmtId="0" fontId="4" fillId="0" borderId="8" xfId="0" applyFont="1" applyBorder="1" applyAlignment="1">
      <alignment horizontal="center"/>
    </xf>
    <xf numFmtId="0" fontId="4" fillId="3" borderId="0" xfId="0" applyFont="1" applyFill="1" applyAlignment="1">
      <alignment horizontal="left"/>
    </xf>
    <xf numFmtId="0" fontId="2" fillId="3" borderId="7" xfId="0" applyFont="1" applyFill="1" applyBorder="1"/>
    <xf numFmtId="0" fontId="4" fillId="4" borderId="9" xfId="0" applyFont="1" applyFill="1" applyBorder="1" applyAlignment="1">
      <alignment wrapText="1"/>
    </xf>
    <xf numFmtId="0" fontId="0" fillId="0" borderId="1" xfId="0" applyBorder="1"/>
    <xf numFmtId="0" fontId="8" fillId="4" borderId="9" xfId="0" applyFont="1" applyFill="1" applyBorder="1" applyAlignment="1">
      <alignment wrapText="1"/>
    </xf>
    <xf numFmtId="0" fontId="1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17" fillId="5" borderId="1" xfId="0" applyFont="1" applyFill="1" applyBorder="1" applyAlignment="1">
      <alignment horizontal="center" vertical="top" wrapText="1"/>
    </xf>
    <xf numFmtId="4" fontId="19" fillId="0" borderId="1" xfId="1" applyNumberFormat="1" applyFont="1" applyBorder="1" applyAlignment="1" applyProtection="1">
      <alignment horizontal="center" vertical="top" wrapText="1" shrinkToFit="1"/>
      <protection locked="0"/>
    </xf>
    <xf numFmtId="4" fontId="20" fillId="0" borderId="1" xfId="1" applyNumberFormat="1" applyFont="1" applyBorder="1" applyAlignment="1" applyProtection="1">
      <alignment horizontal="left" vertical="center" wrapText="1"/>
      <protection locked="0"/>
    </xf>
    <xf numFmtId="4" fontId="5" fillId="0" borderId="1" xfId="1" applyNumberFormat="1" applyFont="1" applyBorder="1" applyAlignment="1" applyProtection="1">
      <alignment horizontal="center" vertical="top" wrapText="1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/>
    </xf>
    <xf numFmtId="0" fontId="22" fillId="0" borderId="0" xfId="0" applyFont="1"/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 applyProtection="1">
      <alignment vertical="center" wrapText="1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4" fontId="2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1" applyNumberFormat="1" applyFont="1" applyFill="1" applyBorder="1" applyAlignment="1" applyProtection="1">
      <alignment horizontal="center" vertical="center"/>
      <protection locked="0"/>
    </xf>
    <xf numFmtId="4" fontId="4" fillId="4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4" fontId="23" fillId="7" borderId="1" xfId="1" applyNumberFormat="1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4" fontId="5" fillId="8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24" fillId="5" borderId="0" xfId="0" applyFont="1" applyFill="1" applyAlignment="1">
      <alignment horizontal="center"/>
    </xf>
    <xf numFmtId="0" fontId="0" fillId="5" borderId="0" xfId="0" applyFill="1"/>
    <xf numFmtId="0" fontId="25" fillId="5" borderId="1" xfId="0" applyFont="1" applyFill="1" applyBorder="1" applyAlignment="1">
      <alignment wrapText="1"/>
    </xf>
    <xf numFmtId="0" fontId="26" fillId="5" borderId="1" xfId="0" applyFont="1" applyFill="1" applyBorder="1" applyAlignment="1">
      <alignment horizontal="left" vertical="center" wrapText="1"/>
    </xf>
    <xf numFmtId="0" fontId="27" fillId="0" borderId="0" xfId="0" applyFont="1"/>
    <xf numFmtId="0" fontId="25" fillId="0" borderId="1" xfId="0" applyFont="1" applyBorder="1" applyAlignment="1">
      <alignment wrapText="1"/>
    </xf>
    <xf numFmtId="0" fontId="28" fillId="5" borderId="1" xfId="0" applyFont="1" applyFill="1" applyBorder="1" applyAlignment="1">
      <alignment wrapText="1"/>
    </xf>
    <xf numFmtId="0" fontId="30" fillId="0" borderId="0" xfId="0" applyFont="1"/>
    <xf numFmtId="0" fontId="29" fillId="5" borderId="1" xfId="0" applyFont="1" applyFill="1" applyBorder="1" applyAlignment="1">
      <alignment wrapText="1"/>
    </xf>
    <xf numFmtId="0" fontId="2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11" fillId="0" borderId="0" xfId="0" applyFont="1"/>
    <xf numFmtId="0" fontId="29" fillId="4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166" fontId="4" fillId="0" borderId="8" xfId="0" applyNumberFormat="1" applyFont="1" applyBorder="1" applyAlignment="1">
      <alignment horizontal="center"/>
    </xf>
    <xf numFmtId="4" fontId="4" fillId="4" borderId="8" xfId="0" applyNumberFormat="1" applyFont="1" applyFill="1" applyBorder="1" applyAlignment="1">
      <alignment horizontal="center"/>
    </xf>
    <xf numFmtId="167" fontId="4" fillId="4" borderId="8" xfId="0" applyNumberFormat="1" applyFont="1" applyFill="1" applyBorder="1" applyAlignment="1">
      <alignment horizont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" fontId="2" fillId="0" borderId="0" xfId="0" applyNumberFormat="1" applyFont="1"/>
    <xf numFmtId="0" fontId="2" fillId="3" borderId="7" xfId="0" applyFont="1" applyFill="1" applyBorder="1" applyAlignment="1">
      <alignment wrapText="1"/>
    </xf>
    <xf numFmtId="4" fontId="32" fillId="0" borderId="6" xfId="1" applyNumberFormat="1" applyFont="1" applyBorder="1" applyAlignment="1" applyProtection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</cellXfs>
  <cellStyles count="3">
    <cellStyle name="Migliaia [0]" xfId="1" builtinId="6"/>
    <cellStyle name="Normale" xfId="0" builtinId="0"/>
    <cellStyle name="Risultato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FF"/>
      <rgbColor rgb="FFCCFFCC"/>
      <rgbColor rgb="FFFFFF99"/>
      <rgbColor rgb="FF99FFC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9"/>
  <sheetViews>
    <sheetView showGridLines="0" zoomScale="80" zoomScaleNormal="80" zoomScalePageLayoutView="95" workbookViewId="0">
      <selection activeCell="B4" sqref="B4:C78"/>
    </sheetView>
  </sheetViews>
  <sheetFormatPr defaultColWidth="11.5703125" defaultRowHeight="12.75" x14ac:dyDescent="0.2"/>
  <cols>
    <col min="1" max="1" width="1.7109375" style="3" customWidth="1"/>
    <col min="2" max="2" width="76.140625" style="3" customWidth="1"/>
    <col min="3" max="3" width="17.5703125" style="3" customWidth="1"/>
    <col min="4" max="64" width="11.5703125" style="3"/>
  </cols>
  <sheetData>
    <row r="1" spans="2:3" ht="18" x14ac:dyDescent="0.25">
      <c r="B1" s="102" t="s">
        <v>0</v>
      </c>
      <c r="C1" s="102"/>
    </row>
    <row r="2" spans="2:3" x14ac:dyDescent="0.2">
      <c r="B2" s="103"/>
      <c r="C2" s="4" t="s">
        <v>1</v>
      </c>
    </row>
    <row r="3" spans="2:3" ht="15" x14ac:dyDescent="0.2">
      <c r="B3" s="103"/>
      <c r="C3" s="5" t="s">
        <v>2</v>
      </c>
    </row>
    <row r="4" spans="2:3" ht="38.1" customHeight="1" x14ac:dyDescent="0.2">
      <c r="B4" s="104" t="s">
        <v>3</v>
      </c>
      <c r="C4" s="104"/>
    </row>
    <row r="5" spans="2:3" ht="31.35" customHeight="1" x14ac:dyDescent="0.2">
      <c r="B5" s="105" t="s">
        <v>4</v>
      </c>
      <c r="C5" s="105"/>
    </row>
    <row r="6" spans="2:3" ht="31.35" customHeight="1" x14ac:dyDescent="0.2">
      <c r="B6" s="6" t="s">
        <v>5</v>
      </c>
      <c r="C6" s="7" t="s">
        <v>6</v>
      </c>
    </row>
    <row r="7" spans="2:3" ht="30.6" customHeight="1" x14ac:dyDescent="0.2">
      <c r="B7" s="105" t="s">
        <v>7</v>
      </c>
      <c r="C7" s="105"/>
    </row>
    <row r="8" spans="2:3" ht="17.25" customHeight="1" x14ac:dyDescent="0.2">
      <c r="B8" s="6" t="s">
        <v>8</v>
      </c>
      <c r="C8" s="8" t="s">
        <v>9</v>
      </c>
    </row>
    <row r="9" spans="2:3" ht="20.45" customHeight="1" x14ac:dyDescent="0.2">
      <c r="B9" s="9" t="s">
        <v>10</v>
      </c>
      <c r="C9" s="10" t="str">
        <f>C8</f>
        <v>0,00</v>
      </c>
    </row>
    <row r="10" spans="2:3" ht="7.5" customHeight="1" x14ac:dyDescent="0.2"/>
    <row r="11" spans="2:3" ht="30.6" customHeight="1" x14ac:dyDescent="0.2">
      <c r="B11" s="105" t="s">
        <v>11</v>
      </c>
      <c r="C11" s="105"/>
    </row>
    <row r="12" spans="2:3" ht="17.25" customHeight="1" x14ac:dyDescent="0.2">
      <c r="B12" s="6" t="s">
        <v>12</v>
      </c>
      <c r="C12" s="8" t="s">
        <v>13</v>
      </c>
    </row>
    <row r="13" spans="2:3" ht="17.25" customHeight="1" x14ac:dyDescent="0.2">
      <c r="B13" s="11" t="s">
        <v>14</v>
      </c>
      <c r="C13" s="8" t="s">
        <v>15</v>
      </c>
    </row>
    <row r="14" spans="2:3" ht="29.65" customHeight="1" x14ac:dyDescent="0.2">
      <c r="B14" s="12" t="s">
        <v>16</v>
      </c>
      <c r="C14" s="8" t="s">
        <v>17</v>
      </c>
    </row>
    <row r="15" spans="2:3" ht="29.65" customHeight="1" x14ac:dyDescent="0.2">
      <c r="B15" s="12" t="s">
        <v>18</v>
      </c>
      <c r="C15" s="8" t="s">
        <v>19</v>
      </c>
    </row>
    <row r="16" spans="2:3" ht="29.65" customHeight="1" x14ac:dyDescent="0.2">
      <c r="B16" s="12" t="s">
        <v>20</v>
      </c>
      <c r="C16" s="8" t="s">
        <v>9</v>
      </c>
    </row>
    <row r="17" spans="2:3" ht="21.2" customHeight="1" x14ac:dyDescent="0.2">
      <c r="B17" s="9" t="s">
        <v>21</v>
      </c>
      <c r="C17" s="10">
        <f>C12+C13+C14+C15+C16</f>
        <v>1334.71</v>
      </c>
    </row>
    <row r="18" spans="2:3" ht="32.25" customHeight="1" x14ac:dyDescent="0.2">
      <c r="B18" s="105" t="s">
        <v>22</v>
      </c>
      <c r="C18" s="105"/>
    </row>
    <row r="19" spans="2:3" ht="25.5" x14ac:dyDescent="0.2">
      <c r="B19" s="13" t="s">
        <v>23</v>
      </c>
      <c r="C19" s="8" t="s">
        <v>9</v>
      </c>
    </row>
    <row r="20" spans="2:3" ht="39" customHeight="1" x14ac:dyDescent="0.2">
      <c r="B20" s="88" t="s">
        <v>143</v>
      </c>
      <c r="C20" s="8" t="s">
        <v>24</v>
      </c>
    </row>
    <row r="21" spans="2:3" ht="25.5" x14ac:dyDescent="0.2">
      <c r="B21" s="13" t="s">
        <v>25</v>
      </c>
      <c r="C21" s="8" t="s">
        <v>9</v>
      </c>
    </row>
    <row r="22" spans="2:3" ht="21.2" customHeight="1" x14ac:dyDescent="0.2">
      <c r="B22" s="9" t="s">
        <v>26</v>
      </c>
      <c r="C22" s="10">
        <f>C19+C20+C21</f>
        <v>699.48</v>
      </c>
    </row>
    <row r="23" spans="2:3" ht="33.4" customHeight="1" x14ac:dyDescent="0.2">
      <c r="B23" s="14" t="s">
        <v>27</v>
      </c>
      <c r="C23" s="8">
        <f>C6+C9-C22</f>
        <v>10944.2</v>
      </c>
    </row>
    <row r="24" spans="2:3" ht="33" customHeight="1" x14ac:dyDescent="0.2">
      <c r="B24" s="15" t="s">
        <v>29</v>
      </c>
      <c r="C24" s="16">
        <f>C23+C17</f>
        <v>12278.91</v>
      </c>
    </row>
    <row r="26" spans="2:3" ht="36.950000000000003" customHeight="1" x14ac:dyDescent="0.2">
      <c r="B26" s="104" t="s">
        <v>31</v>
      </c>
      <c r="C26" s="104"/>
    </row>
    <row r="27" spans="2:3" ht="28.15" customHeight="1" x14ac:dyDescent="0.2">
      <c r="B27" s="105" t="s">
        <v>32</v>
      </c>
      <c r="C27" s="105"/>
    </row>
    <row r="28" spans="2:3" ht="36" customHeight="1" x14ac:dyDescent="0.2">
      <c r="B28" s="6" t="s">
        <v>160</v>
      </c>
      <c r="C28" s="8">
        <v>3000</v>
      </c>
    </row>
    <row r="29" spans="2:3" ht="34.35" customHeight="1" x14ac:dyDescent="0.2">
      <c r="B29" s="13" t="s">
        <v>162</v>
      </c>
      <c r="C29" s="101">
        <v>0</v>
      </c>
    </row>
    <row r="30" spans="2:3" ht="18.95" customHeight="1" x14ac:dyDescent="0.2">
      <c r="B30" s="9" t="s">
        <v>33</v>
      </c>
      <c r="C30" s="10">
        <f>C28+C29</f>
        <v>3000</v>
      </c>
    </row>
    <row r="31" spans="2:3" ht="29.85" hidden="1" customHeight="1" x14ac:dyDescent="0.2">
      <c r="B31" s="105" t="s">
        <v>34</v>
      </c>
      <c r="C31" s="105"/>
    </row>
    <row r="32" spans="2:3" ht="19.7" hidden="1" customHeight="1" x14ac:dyDescent="0.2">
      <c r="B32" s="9" t="s">
        <v>35</v>
      </c>
      <c r="C32" s="8" t="s">
        <v>9</v>
      </c>
    </row>
    <row r="33" spans="2:3" ht="30.6" customHeight="1" x14ac:dyDescent="0.2">
      <c r="B33" s="105" t="s">
        <v>36</v>
      </c>
      <c r="C33" s="105"/>
    </row>
    <row r="34" spans="2:3" ht="18" customHeight="1" x14ac:dyDescent="0.2">
      <c r="B34" s="6" t="s">
        <v>37</v>
      </c>
      <c r="C34" s="8" t="s">
        <v>9</v>
      </c>
    </row>
    <row r="35" spans="2:3" ht="34.35" customHeight="1" x14ac:dyDescent="0.2">
      <c r="B35" s="13" t="s">
        <v>38</v>
      </c>
      <c r="C35" s="8" t="s">
        <v>39</v>
      </c>
    </row>
    <row r="36" spans="2:3" ht="38.450000000000003" customHeight="1" x14ac:dyDescent="0.2">
      <c r="B36" s="6" t="s">
        <v>40</v>
      </c>
      <c r="C36" s="8" t="s">
        <v>41</v>
      </c>
    </row>
    <row r="37" spans="2:3" ht="18" customHeight="1" x14ac:dyDescent="0.2">
      <c r="B37" s="11" t="s">
        <v>42</v>
      </c>
      <c r="C37" s="8" t="s">
        <v>9</v>
      </c>
    </row>
    <row r="38" spans="2:3" ht="18" customHeight="1" x14ac:dyDescent="0.2">
      <c r="B38" s="17" t="s">
        <v>43</v>
      </c>
      <c r="C38" s="8" t="s">
        <v>9</v>
      </c>
    </row>
    <row r="39" spans="2:3" ht="40.35" customHeight="1" x14ac:dyDescent="0.2">
      <c r="B39" s="11" t="s">
        <v>163</v>
      </c>
      <c r="C39" s="8" t="s">
        <v>9</v>
      </c>
    </row>
    <row r="40" spans="2:3" x14ac:dyDescent="0.2">
      <c r="B40" s="18" t="s">
        <v>44</v>
      </c>
      <c r="C40" s="19">
        <f>C34+C35+C36+C37+C38+C39</f>
        <v>15179.91</v>
      </c>
    </row>
    <row r="41" spans="2:3" ht="7.9" customHeight="1" x14ac:dyDescent="0.2"/>
    <row r="42" spans="2:3" ht="33.75" customHeight="1" x14ac:dyDescent="0.2">
      <c r="B42" s="15" t="s">
        <v>46</v>
      </c>
      <c r="C42" s="16">
        <f>C30+C40</f>
        <v>18179.91</v>
      </c>
    </row>
    <row r="43" spans="2:3" ht="29.1" customHeight="1" x14ac:dyDescent="0.2"/>
    <row r="44" spans="2:3" ht="61.15" customHeight="1" x14ac:dyDescent="0.2">
      <c r="B44" s="20" t="s">
        <v>47</v>
      </c>
      <c r="C44" s="21">
        <f>C24+C42</f>
        <v>30458.82</v>
      </c>
    </row>
    <row r="45" spans="2:3" ht="17.25" customHeight="1" x14ac:dyDescent="0.2"/>
    <row r="46" spans="2:3" ht="7.9" customHeight="1" x14ac:dyDescent="0.2"/>
    <row r="47" spans="2:3" ht="37.700000000000003" customHeight="1" x14ac:dyDescent="0.2">
      <c r="B47" s="104" t="s">
        <v>49</v>
      </c>
      <c r="C47" s="104"/>
    </row>
    <row r="48" spans="2:3" ht="29.1" customHeight="1" x14ac:dyDescent="0.2">
      <c r="B48" s="105" t="s">
        <v>50</v>
      </c>
      <c r="C48" s="105"/>
    </row>
    <row r="49" spans="1:64" ht="22.35" customHeight="1" x14ac:dyDescent="0.2">
      <c r="B49" s="22" t="s">
        <v>154</v>
      </c>
      <c r="C49" s="23" t="s">
        <v>9</v>
      </c>
    </row>
    <row r="50" spans="1:64" ht="22.35" customHeight="1" x14ac:dyDescent="0.2">
      <c r="B50" s="105" t="s">
        <v>51</v>
      </c>
      <c r="C50" s="105"/>
    </row>
    <row r="51" spans="1:64" ht="22.35" customHeight="1" x14ac:dyDescent="0.2">
      <c r="B51" s="22" t="s">
        <v>52</v>
      </c>
      <c r="C51" s="23" t="s">
        <v>9</v>
      </c>
      <c r="D51" s="24"/>
    </row>
    <row r="52" spans="1:64" ht="30.6" customHeight="1" x14ac:dyDescent="0.2">
      <c r="B52" s="105" t="s">
        <v>53</v>
      </c>
      <c r="C52" s="105"/>
    </row>
    <row r="53" spans="1:64" ht="22.9" customHeight="1" x14ac:dyDescent="0.2">
      <c r="B53" s="25" t="s">
        <v>54</v>
      </c>
      <c r="C53" s="23" t="s">
        <v>9</v>
      </c>
      <c r="D53"/>
      <c r="E53" s="26" t="s">
        <v>55</v>
      </c>
    </row>
    <row r="54" spans="1:64" ht="58.9" customHeight="1" x14ac:dyDescent="0.25">
      <c r="A54" s="27"/>
      <c r="B54" s="28" t="s">
        <v>56</v>
      </c>
      <c r="C54" s="29">
        <f>C23+C30-C49-C51-C53</f>
        <v>13944.2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</row>
    <row r="55" spans="1:64" ht="58.9" customHeight="1" x14ac:dyDescent="0.25">
      <c r="A55" s="27"/>
      <c r="B55" s="28" t="s">
        <v>57</v>
      </c>
      <c r="C55" s="29">
        <f>C44-C49-C51-C53</f>
        <v>30458.82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</row>
    <row r="56" spans="1:64" ht="33" customHeight="1" x14ac:dyDescent="0.2"/>
    <row r="57" spans="1:64" ht="36.950000000000003" customHeight="1" x14ac:dyDescent="0.2">
      <c r="B57" s="106" t="s">
        <v>58</v>
      </c>
      <c r="C57" s="106"/>
    </row>
    <row r="58" spans="1:64" x14ac:dyDescent="0.2">
      <c r="B58" s="30" t="s">
        <v>59</v>
      </c>
      <c r="C58" s="31" t="s">
        <v>60</v>
      </c>
    </row>
    <row r="59" spans="1:64" x14ac:dyDescent="0.2">
      <c r="B59" s="32" t="s">
        <v>61</v>
      </c>
      <c r="C59" s="33" t="s">
        <v>60</v>
      </c>
    </row>
    <row r="60" spans="1:64" x14ac:dyDescent="0.2">
      <c r="B60" s="34"/>
      <c r="C60" s="35"/>
    </row>
    <row r="63" spans="1:64" ht="37.35" customHeight="1" x14ac:dyDescent="0.3">
      <c r="B63" s="107" t="s">
        <v>62</v>
      </c>
      <c r="C63" s="107"/>
    </row>
    <row r="64" spans="1:64" ht="15" x14ac:dyDescent="0.2">
      <c r="B64" s="106" t="s">
        <v>63</v>
      </c>
      <c r="C64" s="106"/>
    </row>
    <row r="65" spans="1:5" ht="22.15" customHeight="1" x14ac:dyDescent="0.2">
      <c r="B65" s="36" t="s">
        <v>64</v>
      </c>
      <c r="C65" s="37" t="s">
        <v>65</v>
      </c>
      <c r="E65" s="38"/>
    </row>
    <row r="66" spans="1:5" ht="22.15" customHeight="1" x14ac:dyDescent="0.2">
      <c r="B66" s="39" t="s">
        <v>66</v>
      </c>
      <c r="C66" s="33" t="s">
        <v>67</v>
      </c>
    </row>
    <row r="67" spans="1:5" ht="22.15" customHeight="1" x14ac:dyDescent="0.2">
      <c r="B67" s="39" t="s">
        <v>68</v>
      </c>
      <c r="C67" s="33" t="s">
        <v>9</v>
      </c>
    </row>
    <row r="68" spans="1:5" ht="34.9" customHeight="1" x14ac:dyDescent="0.2">
      <c r="B68" s="99" t="s">
        <v>155</v>
      </c>
      <c r="C68" s="100">
        <v>2000</v>
      </c>
    </row>
    <row r="69" spans="1:5" ht="25.5" x14ac:dyDescent="0.2">
      <c r="B69" s="40" t="s">
        <v>69</v>
      </c>
      <c r="C69" s="90">
        <f>C65+C66+C67+C68</f>
        <v>29468.9</v>
      </c>
    </row>
    <row r="70" spans="1:5" x14ac:dyDescent="0.2">
      <c r="B70" s="4"/>
      <c r="C70" s="41"/>
    </row>
    <row r="71" spans="1:5" ht="15" x14ac:dyDescent="0.2">
      <c r="B71" s="106" t="s">
        <v>70</v>
      </c>
      <c r="C71" s="106"/>
    </row>
    <row r="72" spans="1:5" ht="24" customHeight="1" x14ac:dyDescent="0.2">
      <c r="B72" s="36" t="s">
        <v>64</v>
      </c>
      <c r="C72" s="89">
        <f>C54</f>
        <v>13944.2</v>
      </c>
    </row>
    <row r="73" spans="1:5" ht="48.2" customHeight="1" x14ac:dyDescent="0.2">
      <c r="B73" s="11" t="s">
        <v>161</v>
      </c>
      <c r="C73" s="100">
        <f>(5164.51*2)+(5164.51*50%)+(2582.25*20%)+131.38+(((5164.51*2)+(5164.51*50%)+(2582.25*20%))*15%)</f>
        <v>15573.263750000002</v>
      </c>
      <c r="D73"/>
    </row>
    <row r="74" spans="1:5" ht="24.6" customHeight="1" x14ac:dyDescent="0.2">
      <c r="B74" s="39" t="s">
        <v>71</v>
      </c>
      <c r="C74" s="33" t="s">
        <v>9</v>
      </c>
    </row>
    <row r="75" spans="1:5" ht="38.25" x14ac:dyDescent="0.2">
      <c r="B75" s="42" t="s">
        <v>156</v>
      </c>
      <c r="C75" s="91">
        <f>C72+C73+C74</f>
        <v>29517.463750000003</v>
      </c>
      <c r="D75" s="98">
        <f>C69+C77-C75</f>
        <v>82.816249999999854</v>
      </c>
      <c r="E75" s="98"/>
    </row>
    <row r="77" spans="1:5" ht="30" x14ac:dyDescent="0.2">
      <c r="A77"/>
      <c r="B77" s="43" t="s">
        <v>157</v>
      </c>
      <c r="C77" s="44">
        <v>131.38</v>
      </c>
    </row>
    <row r="78" spans="1:5" ht="132.4" customHeight="1" x14ac:dyDescent="0.2">
      <c r="B78" s="45" t="s">
        <v>158</v>
      </c>
      <c r="C78" s="46" t="s">
        <v>159</v>
      </c>
    </row>
    <row r="81" spans="2:4" ht="75" x14ac:dyDescent="0.2">
      <c r="B81" s="47" t="s">
        <v>73</v>
      </c>
      <c r="C81" s="48" t="s">
        <v>74</v>
      </c>
      <c r="D81"/>
    </row>
    <row r="82" spans="2:4" ht="40.700000000000003" customHeight="1" x14ac:dyDescent="0.2"/>
    <row r="84" spans="2:4" ht="12.75" customHeight="1" x14ac:dyDescent="0.2">
      <c r="B84" s="108" t="s">
        <v>75</v>
      </c>
      <c r="C84" s="108"/>
    </row>
    <row r="85" spans="2:4" x14ac:dyDescent="0.2">
      <c r="B85" s="108"/>
      <c r="C85" s="108"/>
    </row>
    <row r="86" spans="2:4" x14ac:dyDescent="0.2">
      <c r="B86" s="108"/>
      <c r="C86" s="108"/>
    </row>
    <row r="87" spans="2:4" x14ac:dyDescent="0.2">
      <c r="B87" s="108"/>
      <c r="C87" s="108"/>
    </row>
    <row r="88" spans="2:4" x14ac:dyDescent="0.2">
      <c r="B88" s="108"/>
      <c r="C88" s="108"/>
    </row>
    <row r="89" spans="2:4" x14ac:dyDescent="0.2">
      <c r="B89" s="108"/>
      <c r="C89" s="108"/>
    </row>
  </sheetData>
  <mergeCells count="20">
    <mergeCell ref="B57:C57"/>
    <mergeCell ref="B63:C63"/>
    <mergeCell ref="B64:C64"/>
    <mergeCell ref="B71:C71"/>
    <mergeCell ref="B84:C89"/>
    <mergeCell ref="B33:C33"/>
    <mergeCell ref="B47:C47"/>
    <mergeCell ref="B48:C48"/>
    <mergeCell ref="B50:C50"/>
    <mergeCell ref="B52:C52"/>
    <mergeCell ref="B11:C11"/>
    <mergeCell ref="B18:C18"/>
    <mergeCell ref="B26:C26"/>
    <mergeCell ref="B27:C27"/>
    <mergeCell ref="B31:C31"/>
    <mergeCell ref="B1:C1"/>
    <mergeCell ref="B2:B3"/>
    <mergeCell ref="B4:C4"/>
    <mergeCell ref="B5:C5"/>
    <mergeCell ref="B7:C7"/>
  </mergeCells>
  <pageMargins left="0.22013888888888899" right="0.15972222222222199" top="0.61527777777777803" bottom="0.71458333333333302" header="0.37777777777777799" footer="0.47708333333333303"/>
  <pageSetup paperSize="9" scale="32" orientation="portrait" useFirstPageNumber="1" horizontalDpi="300" verticalDpi="300"/>
  <headerFooter>
    <oddHeader>&amp;C&amp;A</oddHeader>
    <oddFooter>&amp;CPagina &amp;P</oddFooter>
  </headerFooter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abSelected="1" topLeftCell="A35" zoomScale="80" zoomScaleNormal="80" zoomScalePageLayoutView="95" workbookViewId="0">
      <selection activeCell="D36" sqref="D36"/>
    </sheetView>
  </sheetViews>
  <sheetFormatPr defaultColWidth="11.5703125" defaultRowHeight="12.75" x14ac:dyDescent="0.2"/>
  <cols>
    <col min="1" max="1" width="5.5703125" customWidth="1"/>
    <col min="2" max="2" width="61.85546875" customWidth="1"/>
    <col min="3" max="3" width="19.140625" customWidth="1"/>
    <col min="4" max="4" width="19.85546875" customWidth="1"/>
    <col min="5" max="5" width="32.42578125" customWidth="1"/>
    <col min="6" max="6" width="30.7109375" customWidth="1"/>
    <col min="7" max="7" width="23.28515625" customWidth="1"/>
  </cols>
  <sheetData>
    <row r="1" spans="1:5" ht="18" x14ac:dyDescent="0.25">
      <c r="B1" s="102" t="s">
        <v>0</v>
      </c>
      <c r="C1" s="102"/>
    </row>
    <row r="2" spans="1:5" ht="18" x14ac:dyDescent="0.2">
      <c r="B2" s="49" t="s">
        <v>76</v>
      </c>
      <c r="C2" s="5" t="s">
        <v>2</v>
      </c>
    </row>
    <row r="3" spans="1:5" ht="40.15" customHeight="1" x14ac:dyDescent="0.2">
      <c r="B3" s="50" t="s">
        <v>77</v>
      </c>
      <c r="C3" s="51">
        <f>Costituzione!C55</f>
        <v>30458.82</v>
      </c>
      <c r="E3" s="52"/>
    </row>
    <row r="4" spans="1:5" ht="26.1" customHeight="1" x14ac:dyDescent="0.2">
      <c r="B4" s="50" t="s">
        <v>78</v>
      </c>
      <c r="C4" s="53">
        <f>Costituzione!C24-Costituzione!C49-Costituzione!C51-Costituzione!C53</f>
        <v>12278.91</v>
      </c>
    </row>
    <row r="5" spans="1:5" ht="32.85" customHeight="1" x14ac:dyDescent="0.2">
      <c r="B5" s="50" t="s">
        <v>79</v>
      </c>
      <c r="C5" s="53">
        <f>Costituzione!C42</f>
        <v>18179.91</v>
      </c>
    </row>
    <row r="8" spans="1:5" ht="33.75" customHeight="1" x14ac:dyDescent="0.2">
      <c r="A8" s="41"/>
      <c r="B8" s="109" t="s">
        <v>80</v>
      </c>
      <c r="C8" s="109"/>
      <c r="D8" s="109"/>
    </row>
    <row r="9" spans="1:5" ht="24.4" customHeight="1" x14ac:dyDescent="0.2">
      <c r="A9" s="41"/>
      <c r="B9" s="49"/>
      <c r="C9" s="49" t="s">
        <v>81</v>
      </c>
      <c r="D9" s="49" t="s">
        <v>82</v>
      </c>
    </row>
    <row r="10" spans="1:5" ht="28.35" customHeight="1" x14ac:dyDescent="0.2">
      <c r="A10" s="41"/>
      <c r="B10" s="54" t="s">
        <v>83</v>
      </c>
      <c r="C10" s="55" t="s">
        <v>84</v>
      </c>
      <c r="D10" s="55"/>
    </row>
    <row r="11" spans="1:5" ht="35.1" customHeight="1" x14ac:dyDescent="0.2">
      <c r="A11" s="41"/>
      <c r="B11" s="54" t="s">
        <v>153</v>
      </c>
      <c r="C11" s="55">
        <v>0</v>
      </c>
      <c r="D11" s="55"/>
    </row>
    <row r="12" spans="1:5" ht="35.1" customHeight="1" x14ac:dyDescent="0.2">
      <c r="A12" s="41"/>
      <c r="B12" s="54" t="s">
        <v>85</v>
      </c>
      <c r="C12" s="55" t="s">
        <v>86</v>
      </c>
      <c r="D12" s="55"/>
    </row>
    <row r="13" spans="1:5" ht="34.5" hidden="1" customHeight="1" x14ac:dyDescent="0.2">
      <c r="A13" s="41"/>
      <c r="B13" s="56"/>
      <c r="C13" s="57"/>
      <c r="D13" s="58"/>
    </row>
    <row r="14" spans="1:5" ht="22.9" customHeight="1" x14ac:dyDescent="0.2">
      <c r="A14" s="41"/>
      <c r="B14" s="59" t="s">
        <v>87</v>
      </c>
      <c r="C14" s="60">
        <f>C10+C11+C12</f>
        <v>11944.759999999998</v>
      </c>
      <c r="D14" s="61"/>
    </row>
    <row r="15" spans="1:5" ht="38.1" customHeight="1" x14ac:dyDescent="0.2">
      <c r="B15" s="1" t="s">
        <v>88</v>
      </c>
      <c r="C15" s="62">
        <f>C4-C14</f>
        <v>334.15000000000146</v>
      </c>
      <c r="D15" s="62"/>
    </row>
    <row r="16" spans="1:5" ht="14.85" customHeight="1" x14ac:dyDescent="0.2">
      <c r="A16" s="41"/>
      <c r="B16" s="63"/>
      <c r="C16" s="64"/>
      <c r="D16" s="64"/>
    </row>
    <row r="17" spans="1:7" ht="38.1" customHeight="1" x14ac:dyDescent="0.2">
      <c r="A17" s="41"/>
      <c r="B17" s="65" t="s">
        <v>89</v>
      </c>
      <c r="C17" s="57">
        <f>C10+C11</f>
        <v>9193.64</v>
      </c>
      <c r="D17" s="58"/>
    </row>
    <row r="19" spans="1:7" ht="31.35" customHeight="1" x14ac:dyDescent="0.2">
      <c r="B19" s="109" t="s">
        <v>90</v>
      </c>
      <c r="C19" s="109"/>
      <c r="D19" s="109"/>
    </row>
    <row r="20" spans="1:7" ht="21" customHeight="1" x14ac:dyDescent="0.2">
      <c r="B20" s="66" t="s">
        <v>91</v>
      </c>
      <c r="C20" s="55" t="s">
        <v>39</v>
      </c>
      <c r="D20" s="8"/>
      <c r="E20" s="3"/>
    </row>
    <row r="21" spans="1:7" ht="21.2" customHeight="1" x14ac:dyDescent="0.2">
      <c r="B21" s="59" t="s">
        <v>92</v>
      </c>
      <c r="C21" s="62" t="s">
        <v>39</v>
      </c>
      <c r="D21" s="62"/>
    </row>
    <row r="22" spans="1:7" ht="21.2" hidden="1" customHeight="1" x14ac:dyDescent="0.2">
      <c r="B22" s="59"/>
      <c r="C22" s="62"/>
      <c r="D22" s="62"/>
    </row>
    <row r="23" spans="1:7" ht="21.2" customHeight="1" x14ac:dyDescent="0.2"/>
    <row r="24" spans="1:7" ht="31.9" customHeight="1" x14ac:dyDescent="0.2">
      <c r="B24" s="110" t="s">
        <v>88</v>
      </c>
      <c r="C24" s="110"/>
      <c r="D24" s="110"/>
      <c r="E24" s="62">
        <f>C15</f>
        <v>334.15000000000146</v>
      </c>
    </row>
    <row r="25" spans="1:7" ht="33.200000000000003" customHeight="1" x14ac:dyDescent="0.2">
      <c r="B25" s="110" t="s">
        <v>93</v>
      </c>
      <c r="C25" s="110"/>
      <c r="D25" s="110"/>
      <c r="F25" s="62">
        <f>C5-C21</f>
        <v>3179.91</v>
      </c>
    </row>
    <row r="26" spans="1:7" ht="33.200000000000003" customHeight="1" x14ac:dyDescent="0.2"/>
    <row r="27" spans="1:7" ht="57.75" customHeight="1" x14ac:dyDescent="0.2">
      <c r="B27" s="109" t="s">
        <v>94</v>
      </c>
      <c r="C27" s="109"/>
      <c r="D27" s="109"/>
      <c r="E27" s="49" t="s">
        <v>95</v>
      </c>
      <c r="F27" s="49" t="s">
        <v>96</v>
      </c>
    </row>
    <row r="28" spans="1:7" ht="49.35" customHeight="1" x14ac:dyDescent="0.2">
      <c r="B28" s="92" t="s">
        <v>144</v>
      </c>
      <c r="C28" s="55">
        <v>0</v>
      </c>
      <c r="D28" s="55"/>
      <c r="E28" s="55"/>
      <c r="F28" s="55"/>
      <c r="G28" s="3"/>
    </row>
    <row r="29" spans="1:7" ht="39" customHeight="1" x14ac:dyDescent="0.2">
      <c r="B29" s="93" t="s">
        <v>145</v>
      </c>
      <c r="C29" s="55">
        <v>0</v>
      </c>
      <c r="D29" s="55"/>
      <c r="E29" s="55"/>
      <c r="F29" s="55"/>
    </row>
    <row r="30" spans="1:7" x14ac:dyDescent="0.2">
      <c r="B30" s="94" t="s">
        <v>146</v>
      </c>
      <c r="C30" s="55" t="s">
        <v>9</v>
      </c>
      <c r="D30" s="95"/>
      <c r="E30" s="55"/>
      <c r="F30" s="55"/>
    </row>
    <row r="31" spans="1:7" ht="63.75" x14ac:dyDescent="0.2">
      <c r="B31" s="96" t="s">
        <v>164</v>
      </c>
      <c r="C31" s="55">
        <v>200</v>
      </c>
      <c r="D31" s="55"/>
      <c r="E31" s="55"/>
      <c r="F31" s="55"/>
    </row>
    <row r="32" spans="1:7" ht="25.5" x14ac:dyDescent="0.2">
      <c r="B32" s="97" t="s">
        <v>147</v>
      </c>
      <c r="C32" s="55" t="s">
        <v>9</v>
      </c>
      <c r="D32" s="55"/>
      <c r="E32" s="55"/>
      <c r="F32" s="55"/>
    </row>
    <row r="33" spans="2:6" ht="19.149999999999999" customHeight="1" x14ac:dyDescent="0.2">
      <c r="B33" s="97" t="s">
        <v>148</v>
      </c>
      <c r="C33" s="55" t="s">
        <v>9</v>
      </c>
      <c r="D33" s="55"/>
      <c r="E33" s="55"/>
      <c r="F33" s="55"/>
    </row>
    <row r="34" spans="2:6" ht="25.5" x14ac:dyDescent="0.2">
      <c r="B34" s="96" t="s">
        <v>149</v>
      </c>
      <c r="C34" s="55" t="s">
        <v>9</v>
      </c>
      <c r="D34" s="55"/>
      <c r="E34" s="55"/>
      <c r="F34" s="55"/>
    </row>
    <row r="35" spans="2:6" ht="51" x14ac:dyDescent="0.2">
      <c r="B35" s="96" t="s">
        <v>166</v>
      </c>
      <c r="C35" s="55">
        <v>2000</v>
      </c>
      <c r="D35" s="55"/>
      <c r="E35" s="55"/>
      <c r="F35" s="55"/>
    </row>
    <row r="36" spans="2:6" ht="38.25" x14ac:dyDescent="0.2">
      <c r="B36" s="96" t="s">
        <v>165</v>
      </c>
      <c r="C36" s="55">
        <v>150</v>
      </c>
      <c r="D36" s="55"/>
      <c r="E36" s="55"/>
      <c r="F36" s="55"/>
    </row>
    <row r="37" spans="2:6" ht="51" x14ac:dyDescent="0.2">
      <c r="B37" s="97" t="s">
        <v>150</v>
      </c>
      <c r="C37" s="55" t="s">
        <v>9</v>
      </c>
      <c r="D37" s="55"/>
      <c r="E37" s="55"/>
      <c r="F37" s="55"/>
    </row>
    <row r="38" spans="2:6" ht="25.5" x14ac:dyDescent="0.2">
      <c r="B38" s="93" t="s">
        <v>151</v>
      </c>
      <c r="C38" s="55">
        <v>465.62</v>
      </c>
      <c r="D38" s="55"/>
      <c r="E38" s="55"/>
      <c r="F38" s="55"/>
    </row>
    <row r="39" spans="2:6" ht="42.75" customHeight="1" x14ac:dyDescent="0.2">
      <c r="B39" s="97" t="s">
        <v>152</v>
      </c>
      <c r="C39" s="55">
        <v>698.44</v>
      </c>
      <c r="D39" s="55"/>
      <c r="E39" s="55"/>
      <c r="F39" s="55"/>
    </row>
    <row r="40" spans="2:6" ht="54.75" customHeight="1" x14ac:dyDescent="0.2">
      <c r="B40" s="59" t="s">
        <v>97</v>
      </c>
      <c r="C40" s="62">
        <f>SUM(C28:C39)</f>
        <v>3514.06</v>
      </c>
      <c r="D40" s="62"/>
      <c r="E40" s="67" t="s">
        <v>98</v>
      </c>
      <c r="F40" s="67" t="s">
        <v>99</v>
      </c>
    </row>
    <row r="41" spans="2:6" ht="48.75" customHeight="1" x14ac:dyDescent="0.2">
      <c r="B41" s="68" t="s">
        <v>100</v>
      </c>
      <c r="C41" s="69">
        <f>C14+C21+C40</f>
        <v>30458.82</v>
      </c>
      <c r="E41" s="67" t="s">
        <v>101</v>
      </c>
      <c r="F41" s="67" t="s">
        <v>102</v>
      </c>
    </row>
    <row r="42" spans="2:6" ht="21.2" customHeight="1" x14ac:dyDescent="0.2"/>
    <row r="43" spans="2:6" ht="51.4" customHeight="1" x14ac:dyDescent="0.2">
      <c r="B43" s="70" t="s">
        <v>103</v>
      </c>
      <c r="C43" s="63">
        <f>C3-C41</f>
        <v>0</v>
      </c>
      <c r="D43" s="64"/>
      <c r="E43" s="67" t="s">
        <v>104</v>
      </c>
      <c r="F43" s="67" t="s">
        <v>105</v>
      </c>
    </row>
    <row r="45" spans="2:6" ht="32.1" hidden="1" customHeight="1" x14ac:dyDescent="0.2">
      <c r="B45" s="63"/>
      <c r="C45" s="63"/>
    </row>
    <row r="46" spans="2:6" ht="32.1" hidden="1" customHeight="1" x14ac:dyDescent="0.2"/>
    <row r="47" spans="2:6" ht="32.1" customHeight="1" x14ac:dyDescent="0.2"/>
    <row r="48" spans="2:6" ht="124.15" customHeight="1" x14ac:dyDescent="0.2">
      <c r="B48" s="47" t="s">
        <v>106</v>
      </c>
      <c r="C48" s="48" t="s">
        <v>74</v>
      </c>
    </row>
  </sheetData>
  <mergeCells count="6">
    <mergeCell ref="B27:D27"/>
    <mergeCell ref="B1:C1"/>
    <mergeCell ref="B8:D8"/>
    <mergeCell ref="B19:D19"/>
    <mergeCell ref="B24:D24"/>
    <mergeCell ref="B25:D25"/>
  </mergeCells>
  <pageMargins left="0.22013888888888899" right="0.15972222222222199" top="0.61527777777777803" bottom="0.71458333333333302" header="0.37777777777777799" footer="0.47708333333333303"/>
  <pageSetup paperSize="9" scale="32" orientation="portrait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4"/>
  <sheetViews>
    <sheetView showGridLines="0" topLeftCell="A28" zoomScale="80" zoomScaleNormal="80" zoomScalePageLayoutView="95" workbookViewId="0">
      <selection activeCell="B44" sqref="B44"/>
    </sheetView>
  </sheetViews>
  <sheetFormatPr defaultColWidth="11.5703125" defaultRowHeight="12.75" x14ac:dyDescent="0.2"/>
  <cols>
    <col min="1" max="1" width="3.28515625" customWidth="1"/>
    <col min="2" max="2" width="80.28515625" customWidth="1"/>
    <col min="3" max="3" width="14.7109375" customWidth="1"/>
    <col min="4" max="4" width="74.7109375" customWidth="1"/>
    <col min="7" max="8" width="85.140625" customWidth="1"/>
  </cols>
  <sheetData>
    <row r="1" spans="2:6" ht="46.15" customHeight="1" x14ac:dyDescent="0.2">
      <c r="B1" s="111" t="s">
        <v>107</v>
      </c>
      <c r="C1" s="111"/>
    </row>
    <row r="2" spans="2:6" ht="7.5" hidden="1" customHeight="1" x14ac:dyDescent="0.2">
      <c r="B2" s="71"/>
    </row>
    <row r="3" spans="2:6" x14ac:dyDescent="0.2">
      <c r="B3" s="72" t="s">
        <v>108</v>
      </c>
      <c r="C3" s="73"/>
      <c r="D3" s="52"/>
    </row>
    <row r="4" spans="2:6" ht="20.25" x14ac:dyDescent="0.3">
      <c r="B4" s="74" t="s">
        <v>109</v>
      </c>
      <c r="C4" s="44" t="s">
        <v>6</v>
      </c>
    </row>
    <row r="5" spans="2:6" ht="20.25" x14ac:dyDescent="0.3">
      <c r="B5" s="74" t="s">
        <v>110</v>
      </c>
      <c r="C5" s="44" t="s">
        <v>111</v>
      </c>
    </row>
    <row r="6" spans="2:6" x14ac:dyDescent="0.2">
      <c r="B6" s="73"/>
      <c r="C6" s="73"/>
    </row>
    <row r="7" spans="2:6" ht="39.6" customHeight="1" x14ac:dyDescent="0.2">
      <c r="B7" s="75" t="s">
        <v>112</v>
      </c>
      <c r="C7" s="44" t="s">
        <v>9</v>
      </c>
    </row>
    <row r="8" spans="2:6" ht="33.6" customHeight="1" x14ac:dyDescent="0.2">
      <c r="B8" s="75" t="s">
        <v>113</v>
      </c>
      <c r="C8" s="44" t="s">
        <v>9</v>
      </c>
    </row>
    <row r="9" spans="2:6" ht="33.6" customHeight="1" x14ac:dyDescent="0.2">
      <c r="B9" s="75" t="s">
        <v>114</v>
      </c>
      <c r="C9" s="44" t="s">
        <v>60</v>
      </c>
    </row>
    <row r="10" spans="2:6" ht="33.6" customHeight="1" x14ac:dyDescent="0.25">
      <c r="B10" s="75" t="s">
        <v>115</v>
      </c>
      <c r="C10" s="44" t="s">
        <v>60</v>
      </c>
      <c r="D10" s="76"/>
    </row>
    <row r="11" spans="2:6" ht="33.6" customHeight="1" x14ac:dyDescent="0.25">
      <c r="B11" s="75" t="s">
        <v>116</v>
      </c>
      <c r="C11" s="44" t="s">
        <v>117</v>
      </c>
      <c r="D11" s="76"/>
    </row>
    <row r="12" spans="2:6" ht="33.6" customHeight="1" x14ac:dyDescent="0.2">
      <c r="B12" s="75" t="s">
        <v>118</v>
      </c>
      <c r="C12" s="44" t="s">
        <v>9</v>
      </c>
    </row>
    <row r="13" spans="2:6" ht="33.6" customHeight="1" x14ac:dyDescent="0.2">
      <c r="B13" s="75" t="s">
        <v>119</v>
      </c>
      <c r="C13" s="44" t="s">
        <v>120</v>
      </c>
    </row>
    <row r="14" spans="2:6" ht="33.6" customHeight="1" x14ac:dyDescent="0.2">
      <c r="B14" s="75" t="s">
        <v>121</v>
      </c>
      <c r="C14" s="44" t="s">
        <v>120</v>
      </c>
    </row>
    <row r="15" spans="2:6" ht="71.650000000000006" customHeight="1" x14ac:dyDescent="0.3">
      <c r="B15" s="75" t="s">
        <v>122</v>
      </c>
      <c r="C15" s="44" t="s">
        <v>60</v>
      </c>
      <c r="D15" s="77" t="s">
        <v>123</v>
      </c>
    </row>
    <row r="16" spans="2:6" ht="156" customHeight="1" x14ac:dyDescent="0.3">
      <c r="B16" s="78" t="s">
        <v>124</v>
      </c>
      <c r="C16" s="44" t="s">
        <v>6</v>
      </c>
      <c r="D16" s="78" t="s">
        <v>125</v>
      </c>
      <c r="E16" s="44" t="s">
        <v>6</v>
      </c>
      <c r="F16" s="79"/>
    </row>
    <row r="17" spans="2:5" ht="121.5" x14ac:dyDescent="0.3">
      <c r="B17" s="78" t="s">
        <v>126</v>
      </c>
      <c r="C17" s="44" t="s">
        <v>111</v>
      </c>
      <c r="D17" s="78" t="s">
        <v>127</v>
      </c>
      <c r="E17" s="44" t="s">
        <v>111</v>
      </c>
    </row>
    <row r="18" spans="2:5" ht="165.6" customHeight="1" x14ac:dyDescent="0.3">
      <c r="B18" s="2" t="s">
        <v>128</v>
      </c>
      <c r="C18" s="44" t="s">
        <v>65</v>
      </c>
      <c r="D18" s="80" t="s">
        <v>129</v>
      </c>
      <c r="E18" s="44" t="s">
        <v>65</v>
      </c>
    </row>
    <row r="19" spans="2:5" ht="13.35" customHeight="1" x14ac:dyDescent="0.2">
      <c r="B19" s="81" t="s">
        <v>130</v>
      </c>
      <c r="C19" s="82"/>
    </row>
    <row r="20" spans="2:5" ht="75.400000000000006" customHeight="1" x14ac:dyDescent="0.3">
      <c r="B20" s="77" t="s">
        <v>131</v>
      </c>
      <c r="C20" s="82" t="s">
        <v>28</v>
      </c>
      <c r="D20" s="52"/>
    </row>
    <row r="21" spans="2:5" ht="52.9" customHeight="1" x14ac:dyDescent="0.3">
      <c r="B21" s="77" t="s">
        <v>132</v>
      </c>
      <c r="C21" s="82" t="s">
        <v>9</v>
      </c>
    </row>
    <row r="22" spans="2:5" ht="66.400000000000006" customHeight="1" x14ac:dyDescent="0.3">
      <c r="B22" s="83" t="s">
        <v>133</v>
      </c>
      <c r="C22" s="82" t="s">
        <v>28</v>
      </c>
    </row>
    <row r="23" spans="2:5" ht="60.4" customHeight="1" x14ac:dyDescent="0.3">
      <c r="B23" s="84" t="s">
        <v>134</v>
      </c>
      <c r="C23" s="82" t="s">
        <v>9</v>
      </c>
    </row>
    <row r="24" spans="2:5" ht="41.65" customHeight="1" x14ac:dyDescent="0.3">
      <c r="B24" s="84" t="s">
        <v>135</v>
      </c>
      <c r="C24" s="82" t="s">
        <v>9</v>
      </c>
    </row>
    <row r="25" spans="2:5" ht="58.15" customHeight="1" x14ac:dyDescent="0.3">
      <c r="B25" s="77" t="s">
        <v>136</v>
      </c>
      <c r="C25" s="82" t="s">
        <v>28</v>
      </c>
      <c r="E25" s="85"/>
    </row>
    <row r="26" spans="2:5" ht="57.4" customHeight="1" x14ac:dyDescent="0.3">
      <c r="B26" s="77" t="s">
        <v>137</v>
      </c>
      <c r="C26" s="82" t="s">
        <v>9</v>
      </c>
    </row>
    <row r="27" spans="2:5" ht="40.15" customHeight="1" x14ac:dyDescent="0.3">
      <c r="B27" s="86" t="s">
        <v>138</v>
      </c>
      <c r="C27" s="82" t="s">
        <v>28</v>
      </c>
    </row>
    <row r="28" spans="2:5" ht="61.15" customHeight="1" x14ac:dyDescent="0.3">
      <c r="B28" s="87" t="s">
        <v>139</v>
      </c>
      <c r="C28" s="82" t="s">
        <v>48</v>
      </c>
    </row>
    <row r="29" spans="2:5" x14ac:dyDescent="0.2">
      <c r="B29" s="41"/>
      <c r="C29" s="82"/>
    </row>
    <row r="30" spans="2:5" ht="63.4" customHeight="1" x14ac:dyDescent="0.3">
      <c r="B30" s="83" t="s">
        <v>140</v>
      </c>
      <c r="C30" s="82" t="s">
        <v>30</v>
      </c>
    </row>
    <row r="31" spans="2:5" ht="53.65" customHeight="1" x14ac:dyDescent="0.3">
      <c r="B31" s="83" t="s">
        <v>141</v>
      </c>
      <c r="C31" s="82" t="s">
        <v>45</v>
      </c>
    </row>
    <row r="34" spans="2:4" ht="48.95" customHeight="1" x14ac:dyDescent="0.2">
      <c r="B34" s="75" t="s">
        <v>142</v>
      </c>
      <c r="C34" s="44" t="s">
        <v>72</v>
      </c>
      <c r="D34" s="3"/>
    </row>
  </sheetData>
  <mergeCells count="1">
    <mergeCell ref="B1:C1"/>
  </mergeCells>
  <pageMargins left="0.22013888888888899" right="0.15972222222222199" top="0.61527777777777803" bottom="0.71458333333333302" header="0.37777777777777799" footer="0.47708333333333303"/>
  <pageSetup paperSize="9" scale="32" orientation="portrait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3049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Costituzione</vt:lpstr>
      <vt:lpstr>Utilizzo</vt:lpstr>
      <vt:lpstr>Dati utili fondo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tmpDcBcfB</dc:title>
  <dc:subject/>
  <dc:creator>Andrea</dc:creator>
  <dc:description/>
  <cp:lastModifiedBy>Andrea</cp:lastModifiedBy>
  <cp:revision>376</cp:revision>
  <cp:lastPrinted>2014-05-19T17:44:11Z</cp:lastPrinted>
  <dcterms:created xsi:type="dcterms:W3CDTF">2014-03-19T14:00:54Z</dcterms:created>
  <dcterms:modified xsi:type="dcterms:W3CDTF">2024-09-12T09:56:39Z</dcterms:modified>
  <dc:language>it-IT</dc:language>
</cp:coreProperties>
</file>